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8" windowWidth="15600" windowHeight="8196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G100" i="1" l="1"/>
  <c r="G99" i="1"/>
  <c r="G98" i="1"/>
  <c r="F97" i="1"/>
  <c r="G97" i="1" s="1"/>
  <c r="E97" i="1"/>
  <c r="D97" i="1"/>
  <c r="C97" i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E91" i="1"/>
  <c r="D91" i="1"/>
  <c r="C91" i="1"/>
  <c r="F90" i="1"/>
  <c r="G89" i="1"/>
  <c r="F89" i="1"/>
  <c r="G88" i="1"/>
  <c r="F88" i="1"/>
  <c r="G87" i="1"/>
  <c r="F87" i="1"/>
  <c r="G86" i="1"/>
  <c r="F86" i="1"/>
  <c r="G85" i="1"/>
  <c r="F85" i="1"/>
  <c r="F84" i="1"/>
  <c r="E84" i="1"/>
  <c r="D84" i="1"/>
  <c r="C84" i="1"/>
  <c r="F83" i="1"/>
  <c r="F82" i="1"/>
  <c r="G82" i="1" s="1"/>
  <c r="F81" i="1"/>
  <c r="F80" i="1"/>
  <c r="G80" i="1" s="1"/>
  <c r="F79" i="1"/>
  <c r="E78" i="1"/>
  <c r="D78" i="1"/>
  <c r="C78" i="1"/>
  <c r="G77" i="1"/>
  <c r="F77" i="1"/>
  <c r="F76" i="1"/>
  <c r="G75" i="1"/>
  <c r="F75" i="1"/>
  <c r="G74" i="1"/>
  <c r="F74" i="1"/>
  <c r="G73" i="1"/>
  <c r="F73" i="1"/>
  <c r="E72" i="1"/>
  <c r="D72" i="1"/>
  <c r="C72" i="1"/>
  <c r="F71" i="1"/>
  <c r="G71" i="1" s="1"/>
  <c r="F70" i="1"/>
  <c r="G70" i="1" s="1"/>
  <c r="F69" i="1"/>
  <c r="F68" i="1"/>
  <c r="G68" i="1" s="1"/>
  <c r="F67" i="1"/>
  <c r="F66" i="1"/>
  <c r="G66" i="1" s="1"/>
  <c r="F65" i="1"/>
  <c r="F64" i="1"/>
  <c r="F63" i="1"/>
  <c r="E63" i="1"/>
  <c r="D63" i="1"/>
  <c r="C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F55" i="1"/>
  <c r="E55" i="1"/>
  <c r="D55" i="1"/>
  <c r="C55" i="1"/>
  <c r="G55" i="1" s="1"/>
  <c r="F54" i="1"/>
  <c r="F53" i="1"/>
  <c r="G53" i="1" s="1"/>
  <c r="F52" i="1"/>
  <c r="G52" i="1" s="1"/>
  <c r="F51" i="1"/>
  <c r="F50" i="1"/>
  <c r="G50" i="1" s="1"/>
  <c r="E49" i="1"/>
  <c r="D49" i="1"/>
  <c r="C49" i="1"/>
  <c r="G48" i="1"/>
  <c r="F48" i="1"/>
  <c r="G47" i="1"/>
  <c r="F47" i="1"/>
  <c r="G46" i="1"/>
  <c r="F46" i="1"/>
  <c r="G45" i="1"/>
  <c r="F45" i="1"/>
  <c r="F44" i="1"/>
  <c r="E44" i="1"/>
  <c r="E43" i="1" s="1"/>
  <c r="D44" i="1"/>
  <c r="C44" i="1"/>
  <c r="C43" i="1" s="1"/>
  <c r="D43" i="1"/>
  <c r="G42" i="1"/>
  <c r="F42" i="1"/>
  <c r="G41" i="1"/>
  <c r="F41" i="1"/>
  <c r="G40" i="1"/>
  <c r="F40" i="1"/>
  <c r="G39" i="1"/>
  <c r="F39" i="1"/>
  <c r="F38" i="1"/>
  <c r="E38" i="1"/>
  <c r="D38" i="1"/>
  <c r="C38" i="1"/>
  <c r="G38" i="1" s="1"/>
  <c r="F37" i="1"/>
  <c r="G37" i="1" s="1"/>
  <c r="F36" i="1"/>
  <c r="G36" i="1" s="1"/>
  <c r="F35" i="1"/>
  <c r="G35" i="1" s="1"/>
  <c r="E35" i="1"/>
  <c r="D35" i="1"/>
  <c r="C35" i="1"/>
  <c r="G34" i="1"/>
  <c r="F34" i="1"/>
  <c r="F33" i="1"/>
  <c r="E33" i="1"/>
  <c r="D33" i="1"/>
  <c r="C33" i="1"/>
  <c r="G33" i="1" s="1"/>
  <c r="F32" i="1"/>
  <c r="G32" i="1" s="1"/>
  <c r="F31" i="1"/>
  <c r="F30" i="1"/>
  <c r="F29" i="1"/>
  <c r="F28" i="1"/>
  <c r="G28" i="1" s="1"/>
  <c r="E27" i="1"/>
  <c r="D27" i="1"/>
  <c r="C27" i="1"/>
  <c r="G26" i="1"/>
  <c r="F26" i="1"/>
  <c r="F25" i="1"/>
  <c r="G24" i="1"/>
  <c r="F24" i="1"/>
  <c r="G23" i="1"/>
  <c r="F23" i="1"/>
  <c r="G22" i="1"/>
  <c r="F22" i="1"/>
  <c r="E21" i="1"/>
  <c r="D21" i="1"/>
  <c r="C21" i="1"/>
  <c r="F20" i="1"/>
  <c r="G20" i="1" s="1"/>
  <c r="F19" i="1"/>
  <c r="G19" i="1" s="1"/>
  <c r="F18" i="1"/>
  <c r="G18" i="1" s="1"/>
  <c r="F17" i="1"/>
  <c r="F16" i="1"/>
  <c r="F15" i="1"/>
  <c r="F14" i="1"/>
  <c r="G14" i="1" s="1"/>
  <c r="F13" i="1"/>
  <c r="E13" i="1"/>
  <c r="D13" i="1"/>
  <c r="C13" i="1"/>
  <c r="G12" i="1"/>
  <c r="F12" i="1"/>
  <c r="G11" i="1"/>
  <c r="F11" i="1"/>
  <c r="G10" i="1"/>
  <c r="F10" i="1"/>
  <c r="G9" i="1"/>
  <c r="F9" i="1"/>
  <c r="G8" i="1"/>
  <c r="F8" i="1"/>
  <c r="F7" i="1"/>
  <c r="F6" i="1"/>
  <c r="E5" i="1"/>
  <c r="D5" i="1"/>
  <c r="C5" i="1"/>
  <c r="C4" i="1" s="1"/>
  <c r="C3" i="1" s="1"/>
  <c r="F78" i="1" l="1"/>
  <c r="F72" i="1"/>
  <c r="G69" i="1"/>
  <c r="F49" i="1"/>
  <c r="G51" i="1"/>
  <c r="D4" i="1"/>
  <c r="G72" i="1"/>
  <c r="F27" i="1"/>
  <c r="F21" i="1"/>
  <c r="G25" i="1"/>
  <c r="G21" i="1"/>
  <c r="G84" i="1"/>
  <c r="G90" i="1"/>
  <c r="G83" i="1"/>
  <c r="G81" i="1"/>
  <c r="G78" i="1"/>
  <c r="F43" i="1"/>
  <c r="G79" i="1"/>
  <c r="G76" i="1"/>
  <c r="G67" i="1"/>
  <c r="G63" i="1"/>
  <c r="G65" i="1"/>
  <c r="G64" i="1"/>
  <c r="G54" i="1"/>
  <c r="G49" i="1"/>
  <c r="G27" i="1"/>
  <c r="G29" i="1"/>
  <c r="G31" i="1"/>
  <c r="G30" i="1"/>
  <c r="G16" i="1"/>
  <c r="G13" i="1"/>
  <c r="G15" i="1"/>
  <c r="G17" i="1"/>
  <c r="D3" i="1"/>
  <c r="E4" i="1"/>
  <c r="F5" i="1"/>
  <c r="G6" i="1"/>
  <c r="G7" i="1"/>
  <c r="G43" i="1"/>
  <c r="G44" i="1"/>
  <c r="G5" i="1" l="1"/>
  <c r="E3" i="1"/>
  <c r="F4" i="1"/>
  <c r="G4" i="1" l="1"/>
  <c r="F3" i="1"/>
  <c r="G3" i="1" l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<sst xmlns="http://schemas.openxmlformats.org/spreadsheetml/2006/main" count="125" uniqueCount="124">
  <si>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</si>
  <si>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</si>
  <si>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</si>
  <si>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</si>
  <si>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</si>
  <si>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</si>
  <si>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</si>
  <si>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</si>
  <si>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</si>
  <si>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</si>
  <si>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</si>
  <si>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</si>
  <si>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</si>
  <si>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</si>
  <si>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</si>
  <si>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</si>
  <si>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</si>
  <si>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</si>
  <si>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</si>
  <si>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</si>
  <si>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</si>
  <si>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</si>
  <si>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</si>
  <si>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</si>
  <si>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</si>
  <si>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</si>
  <si>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</si>
  <si>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</si>
  <si>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</si>
  <si>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</si>
  <si>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</si>
  <si>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</si>
  <si>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</si>
  <si>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</si>
  <si>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</si>
  <si>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</si>
  <si>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</si>
  <si>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</si>
  <si>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</si>
  <si>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</si>
  <si>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</si>
  <si>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</si>
  <si>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</si>
  <si>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</si>
  <si>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</si>
  <si>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</si>
  <si>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</si>
  <si>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</si>
  <si>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</si>
  <si>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</si>
  <si>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</si>
  <si>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</si>
  <si>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</si>
  <si>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</si>
  <si>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</si>
  <si>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</si>
  <si>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</si>
  <si>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</si>
  <si>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</si>
  <si>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</si>
  <si>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</si>
  <si>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</si>
  <si>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</si>
  <si>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</si>
  <si>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</si>
  <si>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</si>
  <si>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</si>
  <si>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</si>
  <si>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</si>
  <si>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</si>
  <si>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</si>
  <si>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</si>
  <si>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</si>
  <si>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</si>
  <si>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</si>
  <si>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</si>
  <si>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</si>
  <si>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</si>
  <si>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</si>
  <si>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</si>
  <si>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</si>
  <si>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</si>
  <si>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</si>
  <si>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</si>
  <si>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</si>
  <si>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</si>
  <si>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</si>
  <si>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</si>
  <si>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</si>
  <si>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</si>
  <si>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</si>
  <si>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</si>
  <si>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</si>
  <si>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</si>
  <si>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</si>
  <si>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</si>
  <si>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</si>
  <si>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</si>
  <si>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</si>
  <si>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</si>
  <si>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</si>
  <si>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</si>
  <si>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</si>
  <si>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</si>
  <si>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</si>
  <si>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</si>
  <si>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</si>
  <si>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</si>
  <si>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</si>
  <si>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</si>
  <si>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</si>
  <si>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</si>
  <si>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</si>
  <si>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</si>
  <si>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</si>
  <si>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</si>
  <si>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</si>
  <si>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</si>
  <si>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</si>
  <si>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</si>
  <si>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</si>
  <si>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Director General
Amador Rodríguez Ramírez</t>
  </si>
  <si>
    <t>Director de Finanzas y Administración
Marcelo García Peralta</t>
  </si>
  <si>
    <t>Instituto Municipal de Vivienda de León, Guanajuato (IMUVI)
ESTADO ANALÍTICO DEL ACTIVO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</si>
</sst>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0.199999999999999" x14ac:dyDescent="0.2"/>
  <cols>
    <col min="1" max="1" width="7.85546875" customWidth="1"/>
    <col min="2" max="2" width="80.85546875" bestFit="1" customWidth="1"/>
    <col min="3" max="3" width="20.85546875" customWidth="1"/>
    <col min="4" max="5" width="19.85546875" customWidth="1"/>
    <col min="6" max="6" width="20.85546875" customWidth="1"/>
    <col min="7" max="7" width="24.28515625" customWidth="1"/>
  </cols>
  <sheetData>
    <row r="1" spans="1:7" ht="60" customHeight="1" x14ac:dyDescent="0.2">
      <c r="A1" s="40" t="s">
        <v>123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+C4+C43</f>
        <v>500978359.32000005</v>
      </c>
      <c r="D3" s="3">
        <f>+D4+D43</f>
        <v>692798795.76999998</v>
      </c>
      <c r="E3" s="3">
        <f>+E4+E43</f>
        <v>683527252.09000003</v>
      </c>
      <c r="F3" s="3">
        <f>+F4+F43</f>
        <v>510249903</v>
      </c>
      <c r="G3" s="4">
        <f t="shared" ref="G3:G67" si="0">+F3-C3</f>
        <v>9271543.6799999475</v>
      </c>
    </row>
    <row r="4" spans="1:7" x14ac:dyDescent="0.2">
      <c r="A4" s="5">
        <v>1100</v>
      </c>
      <c r="B4" s="6" t="s">
        <v>4</v>
      </c>
      <c r="C4" s="7">
        <f>+C5+C13+C21+C27+C33+C35+C38</f>
        <v>213193286.22</v>
      </c>
      <c r="D4" s="7">
        <f>+D5+D13+D21+D27+D33+D35+D38</f>
        <v>655863247.76999998</v>
      </c>
      <c r="E4" s="7">
        <f>+E5+E13+E21+E27+E33+E35+E38</f>
        <v>637913690.86000001</v>
      </c>
      <c r="F4" s="7">
        <f>+F5+F13+F21+F27+F33+F35+F38</f>
        <v>231142843.13000003</v>
      </c>
      <c r="G4" s="8">
        <f t="shared" si="0"/>
        <v>17949556.910000026</v>
      </c>
    </row>
    <row r="5" spans="1:7" x14ac:dyDescent="0.2">
      <c r="A5" s="5">
        <v>1110</v>
      </c>
      <c r="B5" s="6" t="s">
        <v>5</v>
      </c>
      <c r="C5" s="7">
        <f>SUM(C6:C12)</f>
        <v>102234713.36</v>
      </c>
      <c r="D5" s="7">
        <f>SUM(D6:D12)</f>
        <v>495716052.26999998</v>
      </c>
      <c r="E5" s="7">
        <f>SUM(E6:E12)</f>
        <v>470413351.68000001</v>
      </c>
      <c r="F5" s="7">
        <f>SUM(F6:F12)</f>
        <v>127537413.95000005</v>
      </c>
      <c r="G5" s="8">
        <f t="shared" si="0"/>
        <v>25302700.590000048</v>
      </c>
    </row>
    <row r="6" spans="1:7" x14ac:dyDescent="0.2">
      <c r="A6" s="9">
        <v>1111</v>
      </c>
      <c r="B6" s="26" t="s">
        <v>6</v>
      </c>
      <c r="C6" s="10">
        <v>10256.739999999998</v>
      </c>
      <c r="D6" s="10">
        <v>86195.95</v>
      </c>
      <c r="E6" s="10">
        <v>71079.94</v>
      </c>
      <c r="F6" s="10">
        <f>+C6+D6-E6</f>
        <v>25372.75</v>
      </c>
      <c r="G6" s="11">
        <f t="shared" si="0"/>
        <v>15116.010000000002</v>
      </c>
    </row>
    <row r="7" spans="1:7" x14ac:dyDescent="0.2">
      <c r="A7" s="9">
        <v>1112</v>
      </c>
      <c r="B7" s="26" t="s">
        <v>7</v>
      </c>
      <c r="C7" s="10">
        <v>102131062.62</v>
      </c>
      <c r="D7" s="10">
        <v>495629856.31999999</v>
      </c>
      <c r="E7" s="10">
        <v>470342271.74000001</v>
      </c>
      <c r="F7" s="10">
        <f t="shared" ref="F7:F42" si="1">+C7+D7-E7</f>
        <v>127418647.20000005</v>
      </c>
      <c r="G7" s="11">
        <f t="shared" si="0"/>
        <v>25287584.580000043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1"/>
        <v>0</v>
      </c>
      <c r="G8" s="11">
        <f t="shared" si="0"/>
        <v>0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1"/>
        <v>0</v>
      </c>
      <c r="G9" s="11">
        <f t="shared" si="0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1"/>
        <v>0</v>
      </c>
      <c r="G10" s="11">
        <f t="shared" si="0"/>
        <v>0</v>
      </c>
    </row>
    <row r="11" spans="1:7" x14ac:dyDescent="0.2">
      <c r="A11" s="9">
        <v>1116</v>
      </c>
      <c r="B11" s="26" t="s">
        <v>93</v>
      </c>
      <c r="C11" s="10">
        <v>93394</v>
      </c>
      <c r="D11" s="10">
        <v>0</v>
      </c>
      <c r="E11" s="10">
        <v>0</v>
      </c>
      <c r="F11" s="10">
        <f t="shared" si="1"/>
        <v>93394</v>
      </c>
      <c r="G11" s="11">
        <f t="shared" si="0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1"/>
        <v>0</v>
      </c>
      <c r="G12" s="11">
        <f t="shared" si="0"/>
        <v>0</v>
      </c>
    </row>
    <row r="13" spans="1:7" x14ac:dyDescent="0.2">
      <c r="A13" s="5">
        <v>1120</v>
      </c>
      <c r="B13" s="27" t="s">
        <v>12</v>
      </c>
      <c r="C13" s="7">
        <f>SUM(C14:C20)</f>
        <v>1595.6999999999998</v>
      </c>
      <c r="D13" s="7">
        <f>SUM(D14:D20)</f>
        <v>73663732.429999992</v>
      </c>
      <c r="E13" s="7">
        <f>SUM(E14:E20)</f>
        <v>73665328.129999995</v>
      </c>
      <c r="F13" s="7">
        <f>SUM(F14:F20)</f>
        <v>0</v>
      </c>
      <c r="G13" s="8">
        <f t="shared" si="0"/>
        <v>-1595.6999999999998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1"/>
        <v>0</v>
      </c>
      <c r="G14" s="11">
        <f t="shared" si="0"/>
        <v>0</v>
      </c>
    </row>
    <row r="15" spans="1:7" x14ac:dyDescent="0.2">
      <c r="A15" s="9">
        <v>1122</v>
      </c>
      <c r="B15" s="26" t="s">
        <v>14</v>
      </c>
      <c r="C15" s="10">
        <v>0</v>
      </c>
      <c r="D15" s="10">
        <v>70783249.689999998</v>
      </c>
      <c r="E15" s="10">
        <v>70783249.689999998</v>
      </c>
      <c r="F15" s="10">
        <f t="shared" si="1"/>
        <v>0</v>
      </c>
      <c r="G15" s="11">
        <f t="shared" si="0"/>
        <v>0</v>
      </c>
    </row>
    <row r="16" spans="1:7" x14ac:dyDescent="0.2">
      <c r="A16" s="9">
        <v>1123</v>
      </c>
      <c r="B16" s="26" t="s">
        <v>15</v>
      </c>
      <c r="C16" s="10">
        <v>1425</v>
      </c>
      <c r="D16" s="10">
        <v>2879472.99</v>
      </c>
      <c r="E16" s="10">
        <v>2880897.99</v>
      </c>
      <c r="F16" s="10">
        <f t="shared" si="1"/>
        <v>0</v>
      </c>
      <c r="G16" s="11">
        <f t="shared" si="0"/>
        <v>-1425</v>
      </c>
    </row>
    <row r="17" spans="1:7" x14ac:dyDescent="0.2">
      <c r="A17" s="9">
        <v>1124</v>
      </c>
      <c r="B17" s="26" t="s">
        <v>16</v>
      </c>
      <c r="C17" s="10">
        <v>170.69999999999982</v>
      </c>
      <c r="D17" s="10">
        <v>1009.75</v>
      </c>
      <c r="E17" s="10">
        <v>1180.45</v>
      </c>
      <c r="F17" s="10">
        <f t="shared" si="1"/>
        <v>0</v>
      </c>
      <c r="G17" s="11">
        <f t="shared" si="0"/>
        <v>-170.69999999999982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0">
        <f t="shared" si="1"/>
        <v>0</v>
      </c>
      <c r="G18" s="11">
        <f t="shared" si="0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1"/>
        <v>0</v>
      </c>
      <c r="G19" s="11">
        <f t="shared" si="0"/>
        <v>0</v>
      </c>
    </row>
    <row r="20" spans="1:7" x14ac:dyDescent="0.2">
      <c r="A20" s="9">
        <v>1129</v>
      </c>
      <c r="B20" s="26" t="s">
        <v>18</v>
      </c>
      <c r="C20" s="10">
        <v>0</v>
      </c>
      <c r="D20" s="10">
        <v>0</v>
      </c>
      <c r="E20" s="10">
        <v>0</v>
      </c>
      <c r="F20" s="10">
        <f t="shared" si="1"/>
        <v>0</v>
      </c>
      <c r="G20" s="11">
        <f t="shared" si="0"/>
        <v>0</v>
      </c>
    </row>
    <row r="21" spans="1:7" x14ac:dyDescent="0.2">
      <c r="A21" s="5">
        <v>1130</v>
      </c>
      <c r="B21" s="27" t="s">
        <v>19</v>
      </c>
      <c r="C21" s="7">
        <f>SUM(C22:C26)</f>
        <v>21913336.609999999</v>
      </c>
      <c r="D21" s="7">
        <f>SUM(D22:D26)</f>
        <v>0</v>
      </c>
      <c r="E21" s="7">
        <f>SUM(E22:E26)</f>
        <v>5655883.2199999997</v>
      </c>
      <c r="F21" s="7">
        <f>SUM(F22:F26)</f>
        <v>16257453.390000001</v>
      </c>
      <c r="G21" s="8">
        <f t="shared" si="0"/>
        <v>-5655883.2199999988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1"/>
        <v>0</v>
      </c>
      <c r="G22" s="11">
        <f t="shared" si="0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1"/>
        <v>0</v>
      </c>
      <c r="G23" s="11">
        <f t="shared" si="0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1"/>
        <v>0</v>
      </c>
      <c r="G24" s="11">
        <f t="shared" si="0"/>
        <v>0</v>
      </c>
    </row>
    <row r="25" spans="1:7" x14ac:dyDescent="0.2">
      <c r="A25" s="9">
        <v>1134</v>
      </c>
      <c r="B25" s="26" t="s">
        <v>23</v>
      </c>
      <c r="C25" s="10">
        <v>21913336.609999999</v>
      </c>
      <c r="D25" s="10">
        <v>0</v>
      </c>
      <c r="E25" s="10">
        <v>5655883.2199999997</v>
      </c>
      <c r="F25" s="10">
        <f t="shared" si="1"/>
        <v>16257453.390000001</v>
      </c>
      <c r="G25" s="11">
        <f t="shared" si="0"/>
        <v>-5655883.2199999988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1"/>
        <v>0</v>
      </c>
      <c r="G26" s="12">
        <f t="shared" si="0"/>
        <v>0</v>
      </c>
    </row>
    <row r="27" spans="1:7" x14ac:dyDescent="0.2">
      <c r="A27" s="5">
        <v>1140</v>
      </c>
      <c r="B27" s="27" t="s">
        <v>25</v>
      </c>
      <c r="C27" s="7">
        <f>SUM(C28:C32)</f>
        <v>89455337.50999999</v>
      </c>
      <c r="D27" s="7">
        <f>SUM(D28:D32)</f>
        <v>86483463.070000008</v>
      </c>
      <c r="E27" s="7">
        <f>SUM(E28:E32)</f>
        <v>88179127.829999998</v>
      </c>
      <c r="F27" s="7">
        <f>SUM(F28:F32)</f>
        <v>87759672.75</v>
      </c>
      <c r="G27" s="8">
        <f t="shared" si="0"/>
        <v>-1695664.7599999905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1"/>
        <v>0</v>
      </c>
      <c r="G28" s="12">
        <f t="shared" si="0"/>
        <v>0</v>
      </c>
    </row>
    <row r="29" spans="1:7" x14ac:dyDescent="0.2">
      <c r="A29" s="9">
        <v>1142</v>
      </c>
      <c r="B29" s="26" t="s">
        <v>27</v>
      </c>
      <c r="C29" s="13">
        <v>11902000.530000001</v>
      </c>
      <c r="D29" s="10">
        <v>46917795.780000001</v>
      </c>
      <c r="E29" s="10">
        <v>36615967.170000002</v>
      </c>
      <c r="F29" s="13">
        <f t="shared" si="1"/>
        <v>22203829.140000001</v>
      </c>
      <c r="G29" s="12">
        <f t="shared" si="0"/>
        <v>10301828.609999999</v>
      </c>
    </row>
    <row r="30" spans="1:7" x14ac:dyDescent="0.2">
      <c r="A30" s="9">
        <v>1143</v>
      </c>
      <c r="B30" s="26" t="s">
        <v>28</v>
      </c>
      <c r="C30" s="13">
        <v>15054753.399999991</v>
      </c>
      <c r="D30" s="10">
        <v>36052409.780000001</v>
      </c>
      <c r="E30" s="10">
        <v>49237687.659999996</v>
      </c>
      <c r="F30" s="13">
        <f t="shared" si="1"/>
        <v>1869475.5199999958</v>
      </c>
      <c r="G30" s="12">
        <f t="shared" si="0"/>
        <v>-13185277.879999995</v>
      </c>
    </row>
    <row r="31" spans="1:7" x14ac:dyDescent="0.2">
      <c r="A31" s="9">
        <v>1144</v>
      </c>
      <c r="B31" s="26" t="s">
        <v>29</v>
      </c>
      <c r="C31" s="13">
        <v>62498583.579999998</v>
      </c>
      <c r="D31" s="10">
        <v>3513257.51</v>
      </c>
      <c r="E31" s="10">
        <v>2325473</v>
      </c>
      <c r="F31" s="13">
        <f t="shared" si="1"/>
        <v>63686368.089999996</v>
      </c>
      <c r="G31" s="12">
        <f t="shared" si="0"/>
        <v>1187784.5099999979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1"/>
        <v>0</v>
      </c>
      <c r="G32" s="12">
        <f t="shared" si="0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>SUM(F34)</f>
        <v>0</v>
      </c>
      <c r="G33" s="8">
        <f t="shared" si="0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1"/>
        <v>0</v>
      </c>
      <c r="G34" s="12">
        <f t="shared" si="0"/>
        <v>0</v>
      </c>
    </row>
    <row r="35" spans="1:7" x14ac:dyDescent="0.2">
      <c r="A35" s="5">
        <v>1160</v>
      </c>
      <c r="B35" s="27" t="s">
        <v>33</v>
      </c>
      <c r="C35" s="7">
        <f>SUM(C36:C37)</f>
        <v>-411696.96</v>
      </c>
      <c r="D35" s="7">
        <f>SUM(D36:D37)</f>
        <v>0</v>
      </c>
      <c r="E35" s="7">
        <f>SUM(E36:E37)</f>
        <v>0</v>
      </c>
      <c r="F35" s="7">
        <f>SUM(F36:F37)</f>
        <v>-411696.96</v>
      </c>
      <c r="G35" s="8">
        <f t="shared" si="0"/>
        <v>0</v>
      </c>
    </row>
    <row r="36" spans="1:7" x14ac:dyDescent="0.2">
      <c r="A36" s="9">
        <v>1161</v>
      </c>
      <c r="B36" s="26" t="s">
        <v>34</v>
      </c>
      <c r="C36" s="13">
        <v>-411696.96</v>
      </c>
      <c r="D36" s="13">
        <v>0</v>
      </c>
      <c r="E36" s="13">
        <v>0</v>
      </c>
      <c r="F36" s="13">
        <f t="shared" si="1"/>
        <v>-411696.96</v>
      </c>
      <c r="G36" s="12">
        <f t="shared" si="0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1"/>
        <v>0</v>
      </c>
      <c r="G37" s="12">
        <f t="shared" si="0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>SUM(F39:F42)</f>
        <v>0</v>
      </c>
      <c r="G38" s="8">
        <f t="shared" si="0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1"/>
        <v>0</v>
      </c>
      <c r="G39" s="12">
        <f t="shared" si="0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1"/>
        <v>0</v>
      </c>
      <c r="G40" s="12">
        <f t="shared" si="0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1"/>
        <v>0</v>
      </c>
      <c r="G41" s="12">
        <f t="shared" si="0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1"/>
        <v>0</v>
      </c>
      <c r="G42" s="12">
        <f t="shared" si="0"/>
        <v>0</v>
      </c>
    </row>
    <row r="43" spans="1:7" x14ac:dyDescent="0.2">
      <c r="A43" s="5">
        <v>1200</v>
      </c>
      <c r="B43" s="6" t="s">
        <v>38</v>
      </c>
      <c r="C43" s="7">
        <f>+C44+C49+C55+C63+C72+C78+C84+C91+C97</f>
        <v>287785073.10000002</v>
      </c>
      <c r="D43" s="7">
        <f>+D44+D49+D55+D63+D72+D78+D84+D91+D97</f>
        <v>36935548</v>
      </c>
      <c r="E43" s="7">
        <f>+E44+E49+E55+E63+E72+E78+E84+E91+E97</f>
        <v>45613561.229999989</v>
      </c>
      <c r="F43" s="7">
        <f>+F44+F49+F55+F63+F72+F78+F84+F91+F97</f>
        <v>279107059.87</v>
      </c>
      <c r="G43" s="8">
        <f t="shared" si="0"/>
        <v>-8678013.2300000191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>SUM(F45:F48)</f>
        <v>0</v>
      </c>
      <c r="G44" s="8">
        <f t="shared" si="0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>+C45+D45-E45</f>
        <v>0</v>
      </c>
      <c r="G45" s="12">
        <f t="shared" si="0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>+C46+D46-E46</f>
        <v>0</v>
      </c>
      <c r="G46" s="12">
        <f t="shared" si="0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>+C47+D47-E47</f>
        <v>0</v>
      </c>
      <c r="G47" s="11">
        <f t="shared" si="0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>+C48+D48-E48</f>
        <v>0</v>
      </c>
      <c r="G48" s="12">
        <f t="shared" si="0"/>
        <v>0</v>
      </c>
    </row>
    <row r="49" spans="1:7" x14ac:dyDescent="0.2">
      <c r="A49" s="5">
        <v>1220</v>
      </c>
      <c r="B49" s="27" t="s">
        <v>44</v>
      </c>
      <c r="C49" s="14">
        <f>SUM(C50:C54)</f>
        <v>189187929.48000002</v>
      </c>
      <c r="D49" s="14">
        <f>SUM(D50:D54)</f>
        <v>32732381.920000002</v>
      </c>
      <c r="E49" s="14">
        <f>SUM(E50:E54)</f>
        <v>20173271.419999998</v>
      </c>
      <c r="F49" s="14">
        <f>SUM(F50:F54)</f>
        <v>201747039.97999999</v>
      </c>
      <c r="G49" s="15">
        <f t="shared" si="0"/>
        <v>12559110.49999997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>+C50+D50-E50</f>
        <v>0</v>
      </c>
      <c r="G50" s="11">
        <f t="shared" si="0"/>
        <v>0</v>
      </c>
    </row>
    <row r="51" spans="1:7" x14ac:dyDescent="0.2">
      <c r="A51" s="9">
        <v>1222</v>
      </c>
      <c r="B51" s="26" t="s">
        <v>46</v>
      </c>
      <c r="C51" s="10">
        <v>56803102.049999997</v>
      </c>
      <c r="D51" s="10">
        <v>2018684.73</v>
      </c>
      <c r="E51" s="10">
        <v>20674.990000000002</v>
      </c>
      <c r="F51" s="10">
        <f>+C51+D51-E51</f>
        <v>58801111.789999992</v>
      </c>
      <c r="G51" s="11">
        <f t="shared" si="0"/>
        <v>1998009.7399999946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>+C52+D52-E52</f>
        <v>0</v>
      </c>
      <c r="G52" s="12">
        <f t="shared" si="0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>+C53+D53-E53</f>
        <v>0</v>
      </c>
      <c r="G53" s="12">
        <f t="shared" si="0"/>
        <v>0</v>
      </c>
    </row>
    <row r="54" spans="1:7" x14ac:dyDescent="0.2">
      <c r="A54" s="9">
        <v>1229</v>
      </c>
      <c r="B54" s="26" t="s">
        <v>49</v>
      </c>
      <c r="C54" s="13">
        <v>132384827.43000001</v>
      </c>
      <c r="D54" s="10">
        <v>30713697.190000001</v>
      </c>
      <c r="E54" s="10">
        <v>20152596.43</v>
      </c>
      <c r="F54" s="13">
        <f>+C54+D54-E54</f>
        <v>142945928.19</v>
      </c>
      <c r="G54" s="12">
        <f t="shared" si="0"/>
        <v>10561100.75999999</v>
      </c>
    </row>
    <row r="55" spans="1:7" x14ac:dyDescent="0.2">
      <c r="A55" s="5">
        <v>1230</v>
      </c>
      <c r="B55" s="27" t="s">
        <v>50</v>
      </c>
      <c r="C55" s="14">
        <f>SUM(C56:C62)</f>
        <v>42225839.739999995</v>
      </c>
      <c r="D55" s="14">
        <f>SUM(D56:D62)</f>
        <v>0</v>
      </c>
      <c r="E55" s="14">
        <f>SUM(E56:E62)</f>
        <v>0</v>
      </c>
      <c r="F55" s="14">
        <f>SUM(F56:F62)</f>
        <v>42225839.739999995</v>
      </c>
      <c r="G55" s="15">
        <f t="shared" si="0"/>
        <v>0</v>
      </c>
    </row>
    <row r="56" spans="1:7" x14ac:dyDescent="0.2">
      <c r="A56" s="9">
        <v>1231</v>
      </c>
      <c r="B56" s="26" t="s">
        <v>51</v>
      </c>
      <c r="C56" s="10">
        <v>134993.69</v>
      </c>
      <c r="D56" s="10">
        <v>0</v>
      </c>
      <c r="E56" s="10">
        <v>0</v>
      </c>
      <c r="F56" s="10">
        <f t="shared" ref="F56:F62" si="2">+C56+D56-E56</f>
        <v>134993.69</v>
      </c>
      <c r="G56" s="11">
        <f t="shared" si="0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2"/>
        <v>0</v>
      </c>
      <c r="G57" s="11">
        <f t="shared" si="0"/>
        <v>0</v>
      </c>
    </row>
    <row r="58" spans="1:7" x14ac:dyDescent="0.2">
      <c r="A58" s="9">
        <v>1233</v>
      </c>
      <c r="B58" s="26" t="s">
        <v>53</v>
      </c>
      <c r="C58" s="10">
        <v>42090846.049999997</v>
      </c>
      <c r="D58" s="10">
        <v>0</v>
      </c>
      <c r="E58" s="10">
        <v>0</v>
      </c>
      <c r="F58" s="10">
        <f t="shared" si="2"/>
        <v>42090846.049999997</v>
      </c>
      <c r="G58" s="11">
        <f t="shared" si="0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2"/>
        <v>0</v>
      </c>
      <c r="G59" s="11">
        <f t="shared" si="0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2"/>
        <v>0</v>
      </c>
      <c r="G60" s="11">
        <f t="shared" si="0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2"/>
        <v>0</v>
      </c>
      <c r="G61" s="11">
        <f t="shared" si="0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2"/>
        <v>0</v>
      </c>
      <c r="G62" s="11">
        <f t="shared" si="0"/>
        <v>0</v>
      </c>
    </row>
    <row r="63" spans="1:7" x14ac:dyDescent="0.2">
      <c r="A63" s="5">
        <v>1240</v>
      </c>
      <c r="B63" s="27" t="s">
        <v>58</v>
      </c>
      <c r="C63" s="7">
        <f>SUM(C64:C71)</f>
        <v>16061261.140000001</v>
      </c>
      <c r="D63" s="7">
        <f>SUM(D64:D71)</f>
        <v>2119494.5</v>
      </c>
      <c r="E63" s="7">
        <f>SUM(E64:E71)</f>
        <v>1076904.95</v>
      </c>
      <c r="F63" s="7">
        <f>SUM(F64:F71)</f>
        <v>17103850.690000001</v>
      </c>
      <c r="G63" s="8">
        <f t="shared" si="0"/>
        <v>1042589.5500000007</v>
      </c>
    </row>
    <row r="64" spans="1:7" x14ac:dyDescent="0.2">
      <c r="A64" s="9">
        <v>1241</v>
      </c>
      <c r="B64" s="26" t="s">
        <v>59</v>
      </c>
      <c r="C64" s="10">
        <v>7875036.8600000003</v>
      </c>
      <c r="D64" s="10">
        <v>111157</v>
      </c>
      <c r="E64" s="10">
        <v>56486.2</v>
      </c>
      <c r="F64" s="10">
        <f t="shared" ref="F64:F71" si="3">+C64+D64-E64</f>
        <v>7929707.6600000001</v>
      </c>
      <c r="G64" s="11">
        <f t="shared" si="0"/>
        <v>54670.799999999814</v>
      </c>
    </row>
    <row r="65" spans="1:7" x14ac:dyDescent="0.2">
      <c r="A65" s="9">
        <v>1242</v>
      </c>
      <c r="B65" s="26" t="s">
        <v>60</v>
      </c>
      <c r="C65" s="10">
        <v>30528.57</v>
      </c>
      <c r="D65" s="10">
        <v>33108.019999999997</v>
      </c>
      <c r="E65" s="10">
        <v>16554.009999999998</v>
      </c>
      <c r="F65" s="10">
        <f t="shared" si="3"/>
        <v>47082.58</v>
      </c>
      <c r="G65" s="11">
        <f t="shared" si="0"/>
        <v>16554.010000000002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3"/>
        <v>0</v>
      </c>
      <c r="G66" s="11">
        <f t="shared" si="0"/>
        <v>0</v>
      </c>
    </row>
    <row r="67" spans="1:7" x14ac:dyDescent="0.2">
      <c r="A67" s="9">
        <v>1244</v>
      </c>
      <c r="B67" s="26" t="s">
        <v>62</v>
      </c>
      <c r="C67" s="10">
        <v>7431291.6200000001</v>
      </c>
      <c r="D67" s="10">
        <v>1941628</v>
      </c>
      <c r="E67" s="10">
        <v>987064</v>
      </c>
      <c r="F67" s="10">
        <f t="shared" si="3"/>
        <v>8385855.620000001</v>
      </c>
      <c r="G67" s="11">
        <f t="shared" si="0"/>
        <v>954564.00000000093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si="3"/>
        <v>0</v>
      </c>
      <c r="G68" s="11">
        <f t="shared" ref="G68:G96" si="4">+F68-C68</f>
        <v>0</v>
      </c>
    </row>
    <row r="69" spans="1:7" x14ac:dyDescent="0.2">
      <c r="A69" s="9">
        <v>1246</v>
      </c>
      <c r="B69" s="26" t="s">
        <v>64</v>
      </c>
      <c r="C69" s="10">
        <v>724404.09000000008</v>
      </c>
      <c r="D69" s="10">
        <v>33601.480000000003</v>
      </c>
      <c r="E69" s="10">
        <v>16800.740000000002</v>
      </c>
      <c r="F69" s="10">
        <f t="shared" si="3"/>
        <v>741204.83000000007</v>
      </c>
      <c r="G69" s="11">
        <f t="shared" si="4"/>
        <v>16800.739999999991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3"/>
        <v>0</v>
      </c>
      <c r="G70" s="11">
        <f t="shared" si="4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3"/>
        <v>0</v>
      </c>
      <c r="G71" s="11">
        <f t="shared" si="4"/>
        <v>0</v>
      </c>
    </row>
    <row r="72" spans="1:7" x14ac:dyDescent="0.2">
      <c r="A72" s="5">
        <v>1250</v>
      </c>
      <c r="B72" s="27" t="s">
        <v>67</v>
      </c>
      <c r="C72" s="7">
        <f>SUM(C73:C77)</f>
        <v>709599.56</v>
      </c>
      <c r="D72" s="7">
        <f>SUM(D73:D77)</f>
        <v>410384.8</v>
      </c>
      <c r="E72" s="7">
        <f>SUM(E73:E77)</f>
        <v>205192.4</v>
      </c>
      <c r="F72" s="7">
        <f>SUM(F73:F77)</f>
        <v>914791.96000000008</v>
      </c>
      <c r="G72" s="8">
        <f t="shared" si="4"/>
        <v>205192.40000000002</v>
      </c>
    </row>
    <row r="73" spans="1:7" x14ac:dyDescent="0.2">
      <c r="A73" s="9">
        <v>1251</v>
      </c>
      <c r="B73" s="26" t="s">
        <v>68</v>
      </c>
      <c r="C73" s="10">
        <v>46866.8</v>
      </c>
      <c r="D73" s="10">
        <v>0</v>
      </c>
      <c r="E73" s="10">
        <v>0</v>
      </c>
      <c r="F73" s="10">
        <f>+C73+D73-E73</f>
        <v>46866.8</v>
      </c>
      <c r="G73" s="11">
        <f t="shared" si="4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>+C74+D74-E74</f>
        <v>0</v>
      </c>
      <c r="G74" s="12">
        <f t="shared" si="4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>+C75+D75-E75</f>
        <v>0</v>
      </c>
      <c r="G75" s="12">
        <f t="shared" si="4"/>
        <v>0</v>
      </c>
    </row>
    <row r="76" spans="1:7" x14ac:dyDescent="0.2">
      <c r="A76" s="9">
        <v>1254</v>
      </c>
      <c r="B76" s="26" t="s">
        <v>71</v>
      </c>
      <c r="C76" s="13">
        <v>662732.76</v>
      </c>
      <c r="D76" s="10">
        <v>410384.8</v>
      </c>
      <c r="E76" s="10">
        <v>205192.4</v>
      </c>
      <c r="F76" s="13">
        <f>+C76+D76-E76</f>
        <v>867925.16</v>
      </c>
      <c r="G76" s="12">
        <f t="shared" si="4"/>
        <v>205192.40000000002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>+C77+D77-E77</f>
        <v>0</v>
      </c>
      <c r="G77" s="12">
        <f t="shared" si="4"/>
        <v>0</v>
      </c>
    </row>
    <row r="78" spans="1:7" x14ac:dyDescent="0.2">
      <c r="A78" s="5">
        <v>1260</v>
      </c>
      <c r="B78" s="27" t="s">
        <v>97</v>
      </c>
      <c r="C78" s="7">
        <f>SUM(C79:C83)</f>
        <v>-19148587.07</v>
      </c>
      <c r="D78" s="7">
        <f>SUM(D79:D83)</f>
        <v>0</v>
      </c>
      <c r="E78" s="7">
        <f>SUM(E79:E83)</f>
        <v>3508549.7199999997</v>
      </c>
      <c r="F78" s="7">
        <f>SUM(F79:F83)</f>
        <v>-22657136.790000003</v>
      </c>
      <c r="G78" s="8">
        <f t="shared" si="4"/>
        <v>-3508549.7200000025</v>
      </c>
    </row>
    <row r="79" spans="1:7" x14ac:dyDescent="0.2">
      <c r="A79" s="9">
        <v>1261</v>
      </c>
      <c r="B79" s="26" t="s">
        <v>98</v>
      </c>
      <c r="C79" s="13">
        <v>-5753052.8599999994</v>
      </c>
      <c r="D79" s="10">
        <v>0</v>
      </c>
      <c r="E79" s="10">
        <v>2104542.2999999998</v>
      </c>
      <c r="F79" s="13">
        <f>+C79+D79-E79</f>
        <v>-7857595.1599999992</v>
      </c>
      <c r="G79" s="12">
        <f t="shared" si="4"/>
        <v>-2104542.2999999998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>+C80+D80-E80</f>
        <v>0</v>
      </c>
      <c r="G80" s="12">
        <f t="shared" si="4"/>
        <v>0</v>
      </c>
    </row>
    <row r="81" spans="1:7" x14ac:dyDescent="0.2">
      <c r="A81" s="9">
        <v>1263</v>
      </c>
      <c r="B81" s="26" t="s">
        <v>74</v>
      </c>
      <c r="C81" s="13">
        <v>-12746353.550000001</v>
      </c>
      <c r="D81" s="10">
        <v>0</v>
      </c>
      <c r="E81" s="10">
        <v>1224537.73</v>
      </c>
      <c r="F81" s="13">
        <f>+C81+D81-E81</f>
        <v>-13970891.280000001</v>
      </c>
      <c r="G81" s="12">
        <f t="shared" si="4"/>
        <v>-1224537.7300000004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>+C82+D82-E82</f>
        <v>0</v>
      </c>
      <c r="G82" s="12">
        <f t="shared" si="4"/>
        <v>0</v>
      </c>
    </row>
    <row r="83" spans="1:7" x14ac:dyDescent="0.2">
      <c r="A83" s="9">
        <v>1265</v>
      </c>
      <c r="B83" s="26" t="s">
        <v>76</v>
      </c>
      <c r="C83" s="13">
        <v>-649180.65999999992</v>
      </c>
      <c r="D83" s="10">
        <v>0</v>
      </c>
      <c r="E83" s="10">
        <v>179469.69</v>
      </c>
      <c r="F83" s="13">
        <f>+C83+D83-E83</f>
        <v>-828650.34999999986</v>
      </c>
      <c r="G83" s="12">
        <f t="shared" si="4"/>
        <v>-179469.68999999994</v>
      </c>
    </row>
    <row r="84" spans="1:7" x14ac:dyDescent="0.2">
      <c r="A84" s="5">
        <v>1270</v>
      </c>
      <c r="B84" s="27" t="s">
        <v>77</v>
      </c>
      <c r="C84" s="7">
        <f>SUM(C85:C90)</f>
        <v>58749030.25</v>
      </c>
      <c r="D84" s="7">
        <f>SUM(D85:D90)</f>
        <v>1673286.78</v>
      </c>
      <c r="E84" s="7">
        <f>SUM(E85:E90)</f>
        <v>20649642.739999998</v>
      </c>
      <c r="F84" s="7">
        <f>SUM(F85:F90)</f>
        <v>39772674.290000007</v>
      </c>
      <c r="G84" s="8">
        <f t="shared" si="4"/>
        <v>-18976355.959999993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ref="F85:F90" si="5">+C85+D85-E85</f>
        <v>0</v>
      </c>
      <c r="G85" s="12">
        <f t="shared" si="4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5"/>
        <v>0</v>
      </c>
      <c r="G86" s="12">
        <f t="shared" si="4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5"/>
        <v>0</v>
      </c>
      <c r="G87" s="12">
        <f t="shared" si="4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5"/>
        <v>0</v>
      </c>
      <c r="G88" s="12">
        <f t="shared" si="4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5"/>
        <v>0</v>
      </c>
      <c r="G89" s="12">
        <f t="shared" si="4"/>
        <v>0</v>
      </c>
    </row>
    <row r="90" spans="1:7" x14ac:dyDescent="0.2">
      <c r="A90" s="9">
        <v>1279</v>
      </c>
      <c r="B90" s="26" t="s">
        <v>83</v>
      </c>
      <c r="C90" s="10">
        <v>58749030.25</v>
      </c>
      <c r="D90" s="10">
        <v>1673286.78</v>
      </c>
      <c r="E90" s="10">
        <v>20649642.739999998</v>
      </c>
      <c r="F90" s="10">
        <f t="shared" si="5"/>
        <v>39772674.290000007</v>
      </c>
      <c r="G90" s="11">
        <f t="shared" si="4"/>
        <v>-18976355.959999993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>SUM(F92:F96)</f>
        <v>0</v>
      </c>
      <c r="G91" s="8">
        <f t="shared" si="4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>+C92+D92-E92</f>
        <v>0</v>
      </c>
      <c r="G92" s="12">
        <f t="shared" si="4"/>
        <v>0</v>
      </c>
    </row>
    <row r="93" spans="1:7" ht="20.399999999999999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>+C93+D93-E93</f>
        <v>0</v>
      </c>
      <c r="G93" s="12">
        <f t="shared" si="4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>+C94+D94-E94</f>
        <v>0</v>
      </c>
      <c r="G94" s="12">
        <f t="shared" si="4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>+C95+D95-E95</f>
        <v>0</v>
      </c>
      <c r="G95" s="12">
        <f t="shared" si="4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>+C96+D96-E96</f>
        <v>0</v>
      </c>
      <c r="G96" s="12">
        <f t="shared" si="4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>SUM(F98:F100)</f>
        <v>0</v>
      </c>
      <c r="G97" s="8">
        <f>+F97-C97</f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v>0</v>
      </c>
      <c r="G98" s="12">
        <f>+F98-C98</f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v>0</v>
      </c>
      <c r="G99" s="12">
        <f>+F99-C99</f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v>0</v>
      </c>
      <c r="G100" s="18">
        <f>+F100-C100</f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40.799999999999997" x14ac:dyDescent="0.2">
      <c r="A107" s="34"/>
      <c r="B107" s="37" t="s">
        <v>121</v>
      </c>
      <c r="C107" s="38"/>
      <c r="D107" s="37" t="s">
        <v>122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rintOptions horizontalCentered="1"/>
  <pageMargins left="0.31496062992125984" right="0.31496062992125984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/>
  </sheetViews>
  <sheetFormatPr baseColWidth="10" defaultRowHeight="10.199999999999999" x14ac:dyDescent="0.2"/>
  <cols>
    <col min="1" max="1" width="146.710937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2017-10-17T17:57:43Z</cp:lastPrinted>
  <dcterms:created xsi:type="dcterms:W3CDTF">2014-02-09T04:04:15Z</dcterms:created>
  <dcterms:modified xsi:type="dcterms:W3CDTF">2018-02-16T18:11:11Z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